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ckend\Downloads\Telegram Desktop\PlantillasC5\Plantillas\"/>
    </mc:Choice>
  </mc:AlternateContent>
  <xr:revisionPtr revIDLastSave="0" documentId="13_ncr:1_{229386C2-D6DB-47E1-B488-F6E020299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talogo Unidades" sheetId="3" r:id="rId1"/>
  </sheets>
  <definedNames>
    <definedName name="_xlnm._FilterDatabase" localSheetId="0" hidden="1">'Catalogo Unidades'!$B$8:$N$8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<sst xmlns="http://schemas.openxmlformats.org/spreadsheetml/2006/main" count="44" uniqueCount="44">
  <si>
    <t>Reporte de Unidades</t>
  </si>
  <si>
    <t>Empresa</t>
  </si>
  <si>
    <t>SIGMA ALIMENTOS</t>
  </si>
  <si>
    <t>Flotilla</t>
  </si>
  <si>
    <t>Todos</t>
  </si>
  <si>
    <t>Nombre</t>
  </si>
  <si>
    <t>Unidad</t>
  </si>
  <si>
    <t>Tipo</t>
  </si>
  <si>
    <t>Color</t>
  </si>
  <si>
    <t>Estado</t>
  </si>
  <si>
    <t>Operador</t>
  </si>
  <si>
    <t>Número Económico</t>
  </si>
  <si>
    <t>Dispositivo Asignado</t>
  </si>
  <si>
    <t>Marca</t>
  </si>
  <si>
    <t>Placas</t>
  </si>
  <si>
    <t>Activo Fijo</t>
  </si>
  <si>
    <t>Numero Serie Motor</t>
  </si>
  <si>
    <t>Fecha de Depresiación</t>
  </si>
  <si>
    <t>General</t>
  </si>
  <si>
    <t>Tractocamión</t>
  </si>
  <si>
    <t/>
  </si>
  <si>
    <t>Activo</t>
  </si>
  <si>
    <t>FELIPE MIRELES CORONADO</t>
  </si>
  <si>
    <t>Kenworth</t>
  </si>
  <si>
    <t>SAMUEL VARELA SALAZAR</t>
  </si>
  <si>
    <t xml:space="preserve"> </t>
  </si>
  <si>
    <t>TEPOTZOTLAN</t>
  </si>
  <si>
    <t>JOSE ANTONIO GUZMAN SANCHEZ</t>
  </si>
  <si>
    <t>ZETINA</t>
  </si>
  <si>
    <t>HINO</t>
  </si>
  <si>
    <t>ARMANDO CANTU ALDAPE</t>
  </si>
  <si>
    <t>Nissan</t>
  </si>
  <si>
    <t>JUAN ALBERTO ORTIZ ARMADILLO</t>
  </si>
  <si>
    <t>JOSE JAIME CABRAL PAREDES</t>
  </si>
  <si>
    <t>TOLUCA</t>
  </si>
  <si>
    <t>JOEL PEREZ ORTEGA</t>
  </si>
  <si>
    <t>PEDRO LEAL RODRIGUEZ</t>
  </si>
  <si>
    <t>Isuzu</t>
  </si>
  <si>
    <t>REYES</t>
  </si>
  <si>
    <t xml:space="preserve">Caja de Tractocamión </t>
  </si>
  <si>
    <t>Utility</t>
  </si>
  <si>
    <t>CENTENO</t>
  </si>
  <si>
    <t>JAVIER ROMERO MANRIQUEZ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</si>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</sst>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03032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0" applyFont="1" fillId="5" applyFill="1" borderId="4" applyBorder="1" xfId="0" applyProtection="1" applyAlignment="1">
      <alignment horizontal="left"/>
    </xf>
    <xf numFmtId="49" applyNumberFormat="1" fontId="1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7" applyBorder="1" xfId="0" applyProtection="1" applyAlignment="1">
      <alignment horizontal="left"/>
    </xf>
    <xf numFmtId="49" applyNumberFormat="1" fontId="0" applyFont="1" fillId="5" applyFill="1" borderId="7" applyBorder="1" xfId="0" applyProtection="1" applyAlignment="1">
      <alignment horizontal="left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7" applyBorder="1" xfId="0" applyProtection="1" applyAlignment="1">
      <alignment horizontal="left" indent="1"/>
    </xf>
    <xf numFmtId="0" applyNumberFormat="1" fontId="0" applyFont="1" fillId="2" applyFill="1" borderId="8" applyBorder="1" xfId="0" applyProtection="1" applyAlignment="1">
      <alignment horizontal="left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7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164" applyNumberFormat="1" fontId="0" applyFont="1" fillId="5" applyFill="1" borderId="7" applyBorder="1" xfId="0" applyProtection="1" applyAlignment="1">
      <alignment horizontal="left"/>
    </xf>
    <xf numFmtId="164" applyNumberFormat="1" fontId="0" applyFont="1" fillId="2" applyFill="1" borderId="7" applyBorder="1" xfId="0" applyProtection="1" applyAlignment="1">
      <alignment horizontal="left" indent="1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323131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030327"/>
      <color rgb="FF293C8E"/>
      <color rgb="FF990000"/>
      <color rgb="FFE0E0E0"/>
      <color rgb="FFC0C0C0"/>
      <color rgb="FF808080"/>
      <color rgb="FF000000"/>
      <color rgb="FF00FF00"/>
      <color rgb="FFC1FFC1"/>
      <color rgb="FFA3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923925</xdr:colOff>
      <xdr:row>0</xdr:row>
      <xdr:rowOff>28575</xdr:rowOff>
    </xdr:from>
    <xdr:to>
      <xdr:col>1</xdr:col>
      <xdr:colOff>1495425</xdr:colOff>
      <xdr:row>2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3802E9-B224-4080-8062-2816D5B1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5" y="2857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O42"/>
  <sheetViews>
    <sheetView tabSelected="1"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4" width="28.5703125" customWidth="1" style="4"/>
    <col min="5" max="5" width="14.28515625" customWidth="1" style="4"/>
    <col min="6" max="6" width="25.7109375" customWidth="1" style="4"/>
    <col min="7" max="7" width="35.7109375" customWidth="1" style="4"/>
    <col min="8" max="9" width="25.7109375" customWidth="1" style="4"/>
    <col min="10" max="12" width="21.42578125" customWidth="1" style="4"/>
    <col min="13" max="13" bestFit="1" width="23.7109375" customWidth="1" style="4"/>
    <col min="14" max="14" bestFit="1" width="25.28515625" customWidth="1"/>
  </cols>
  <sheetData>
    <row r="1">
      <c r="A1" s="2"/>
    </row>
    <row r="2" ht="18.75">
      <c r="A2" s="2"/>
      <c r="B2" s="5"/>
      <c r="C2" s="29" t="s">
        <v>0</v>
      </c>
      <c r="D2" s="29"/>
      <c r="E2" s="6"/>
      <c r="F2" s="6"/>
      <c r="G2" s="6"/>
      <c r="H2" s="6"/>
    </row>
    <row r="3" ht="15.75">
      <c r="A3" s="2"/>
    </row>
    <row r="4">
      <c r="A4" s="2"/>
      <c r="B4" s="13" t="s">
        <v>1</v>
      </c>
      <c r="C4" s="25" t="s">
        <v>2</v>
      </c>
      <c r="D4" s="26"/>
      <c r="N4" s="7"/>
    </row>
    <row r="5">
      <c r="B5" s="14" t="s">
        <v>3</v>
      </c>
      <c r="C5" s="27" t="s">
        <v>4</v>
      </c>
      <c r="D5" s="28"/>
    </row>
    <row r="6" s="3" customFormat="1">
      <c r="B6" s="14" t="s">
        <v>5</v>
      </c>
      <c r="C6" s="34">
        <f>""</f>
      </c>
      <c r="D6" s="28"/>
      <c r="E6" s="4"/>
      <c r="F6" s="4"/>
      <c r="G6" s="4"/>
      <c r="H6" s="4"/>
      <c r="I6" s="4"/>
      <c r="J6" s="4"/>
      <c r="K6" s="4"/>
      <c r="L6" s="4"/>
      <c r="M6" s="4"/>
    </row>
    <row r="7" ht="15.75"/>
    <row r="8">
      <c r="A8" s="3"/>
      <c r="B8" s="15" t="s">
        <v>6</v>
      </c>
      <c r="C8" s="16" t="s">
        <v>3</v>
      </c>
      <c r="D8" s="17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6" t="s">
        <v>12</v>
      </c>
      <c r="J8" s="22" t="s">
        <v>13</v>
      </c>
      <c r="K8" s="22" t="s">
        <v>14</v>
      </c>
      <c r="L8" s="22" t="s">
        <v>15</v>
      </c>
      <c r="M8" s="22" t="s">
        <v>16</v>
      </c>
      <c r="N8" s="18" t="s">
        <v>17</v>
      </c>
    </row>
    <row r="9">
      <c r="B9" s="30">
        <f>"10185"</f>
      </c>
      <c r="C9" s="10" t="s">
        <v>18</v>
      </c>
      <c r="D9" s="10" t="s">
        <v>19</v>
      </c>
      <c r="E9" s="30" t="s">
        <v>20</v>
      </c>
      <c r="F9" s="10" t="s">
        <v>21</v>
      </c>
      <c r="G9" s="10" t="s">
        <v>22</v>
      </c>
      <c r="H9" s="30">
        <f>"10185"</f>
      </c>
      <c r="I9" s="30">
        <f>"867162025888835"</f>
      </c>
      <c r="J9" s="23" t="s">
        <v>23</v>
      </c>
      <c r="K9" s="31">
        <f>"RF15293"</f>
      </c>
      <c r="L9" s="31">
        <f>""</f>
      </c>
      <c r="M9" s="31">
        <f>""</f>
      </c>
      <c r="N9" s="20" t="s">
        <v>20</v>
      </c>
      <c r="O9" s="0" t="s">
        <v>20</v>
      </c>
    </row>
    <row r="10">
      <c r="B10" s="30">
        <f>"10462"</f>
      </c>
      <c r="C10" s="10" t="s">
        <v>18</v>
      </c>
      <c r="D10" s="10" t="s">
        <v>19</v>
      </c>
      <c r="E10" s="30" t="s">
        <v>20</v>
      </c>
      <c r="F10" s="10" t="s">
        <v>21</v>
      </c>
      <c r="G10" s="10" t="s">
        <v>24</v>
      </c>
      <c r="H10" s="30">
        <f>"10462"</f>
      </c>
      <c r="I10" s="30">
        <f>"867162025888165"</f>
      </c>
      <c r="J10" s="23" t="s">
        <v>23</v>
      </c>
      <c r="K10" s="31">
        <f>"RH74997"</f>
      </c>
      <c r="L10" s="31">
        <f>""</f>
      </c>
      <c r="M10" s="31">
        <f>""</f>
      </c>
      <c r="N10" s="20" t="s">
        <v>20</v>
      </c>
      <c r="O10" s="0" t="s">
        <v>25</v>
      </c>
    </row>
    <row r="11">
      <c r="B11" s="30">
        <f>"10464"</f>
      </c>
      <c r="C11" s="10" t="s">
        <v>26</v>
      </c>
      <c r="D11" s="10" t="s">
        <v>19</v>
      </c>
      <c r="E11" s="30" t="s">
        <v>20</v>
      </c>
      <c r="F11" s="10" t="s">
        <v>21</v>
      </c>
      <c r="G11" s="10" t="s">
        <v>27</v>
      </c>
      <c r="H11" s="30">
        <f>"10464"</f>
      </c>
      <c r="I11" s="30">
        <f>"867162025877853"</f>
      </c>
      <c r="J11" s="23" t="s">
        <v>23</v>
      </c>
      <c r="K11" s="31">
        <f>"KZ15535"</f>
      </c>
      <c r="L11" s="31">
        <f>"Blanco con rayas negras"</f>
      </c>
      <c r="M11" s="31">
        <f>""</f>
      </c>
      <c r="N11" s="20" t="s">
        <v>20</v>
      </c>
      <c r="O11" s="0" t="s">
        <v>25</v>
      </c>
    </row>
    <row r="12">
      <c r="B12" s="30">
        <f>"11217"</f>
      </c>
      <c r="C12" s="10" t="s">
        <v>28</v>
      </c>
      <c r="D12" s="10" t="s">
        <v>29</v>
      </c>
      <c r="E12" s="30" t="s">
        <v>20</v>
      </c>
      <c r="F12" s="10" t="s">
        <v>21</v>
      </c>
      <c r="G12" s="10" t="s">
        <v>30</v>
      </c>
      <c r="H12" s="30">
        <f>"11217"</f>
      </c>
      <c r="I12" s="30">
        <f>"867162025870106"</f>
      </c>
      <c r="J12" s="23" t="s">
        <v>31</v>
      </c>
      <c r="K12" s="31">
        <f>"LA01748"</f>
      </c>
      <c r="L12" s="31">
        <f>""</f>
      </c>
      <c r="M12" s="31">
        <f>""</f>
      </c>
      <c r="N12" s="20" t="s">
        <v>20</v>
      </c>
      <c r="O12" s="0" t="s">
        <v>25</v>
      </c>
    </row>
    <row r="13">
      <c r="B13" s="30">
        <f>"11545"</f>
      </c>
      <c r="C13" s="10" t="s">
        <v>18</v>
      </c>
      <c r="D13" s="10" t="s">
        <v>19</v>
      </c>
      <c r="E13" s="30" t="s">
        <v>20</v>
      </c>
      <c r="F13" s="10" t="s">
        <v>21</v>
      </c>
      <c r="G13" s="10" t="s">
        <v>32</v>
      </c>
      <c r="H13" s="30">
        <f>"11545"</f>
      </c>
      <c r="I13" s="30">
        <f>"867162025885682"</f>
      </c>
      <c r="J13" s="23" t="s">
        <v>23</v>
      </c>
      <c r="K13" s="31">
        <f>"RH78903"</f>
      </c>
      <c r="L13" s="31">
        <f>""</f>
      </c>
      <c r="M13" s="31">
        <f>""</f>
      </c>
      <c r="N13" s="20" t="s">
        <v>20</v>
      </c>
      <c r="O13" s="0" t="s">
        <v>25</v>
      </c>
    </row>
    <row r="14">
      <c r="B14" s="30">
        <f>"11773"</f>
      </c>
      <c r="C14" s="10" t="s">
        <v>26</v>
      </c>
      <c r="D14" s="10" t="s">
        <v>19</v>
      </c>
      <c r="E14" s="30" t="s">
        <v>20</v>
      </c>
      <c r="F14" s="10" t="s">
        <v>21</v>
      </c>
      <c r="G14" s="10" t="s">
        <v>33</v>
      </c>
      <c r="H14" s="30">
        <f>"11773"</f>
      </c>
      <c r="I14" s="30">
        <f>"867162025876871"</f>
      </c>
      <c r="J14" s="23" t="s">
        <v>23</v>
      </c>
      <c r="K14" s="31">
        <f>"LB06267"</f>
      </c>
      <c r="L14" s="31">
        <f>""</f>
      </c>
      <c r="M14" s="31">
        <f>"79702937"</f>
      </c>
      <c r="N14" s="20" t="s">
        <v>20</v>
      </c>
      <c r="O14" s="0" t="s">
        <v>25</v>
      </c>
    </row>
    <row r="15">
      <c r="B15" s="30">
        <f>"11784"</f>
      </c>
      <c r="C15" s="10" t="s">
        <v>34</v>
      </c>
      <c r="D15" s="10" t="s">
        <v>29</v>
      </c>
      <c r="E15" s="30" t="s">
        <v>20</v>
      </c>
      <c r="F15" s="10" t="s">
        <v>21</v>
      </c>
      <c r="G15" s="10" t="s">
        <v>20</v>
      </c>
      <c r="H15" s="30">
        <f>"11784"</f>
      </c>
      <c r="I15" s="30">
        <f>"867162025883893"</f>
      </c>
      <c r="J15" s="23" t="s">
        <v>31</v>
      </c>
      <c r="K15" s="31">
        <f>"LA35599"</f>
      </c>
      <c r="L15" s="31">
        <f>""</f>
      </c>
      <c r="M15" s="31">
        <f>""</f>
      </c>
      <c r="N15" s="20" t="s">
        <v>20</v>
      </c>
      <c r="O15" s="0" t="s">
        <v>25</v>
      </c>
    </row>
    <row r="16">
      <c r="B16" s="30">
        <f>"11836"</f>
      </c>
      <c r="C16" s="10" t="s">
        <v>18</v>
      </c>
      <c r="D16" s="10" t="s">
        <v>19</v>
      </c>
      <c r="E16" s="30" t="s">
        <v>20</v>
      </c>
      <c r="F16" s="10" t="s">
        <v>21</v>
      </c>
      <c r="G16" s="10" t="s">
        <v>35</v>
      </c>
      <c r="H16" s="30">
        <f>"11836"</f>
      </c>
      <c r="I16" s="30">
        <f>"867162025886474"</f>
      </c>
      <c r="J16" s="23" t="s">
        <v>23</v>
      </c>
      <c r="K16" s="31">
        <f>"RF77041"</f>
      </c>
      <c r="L16" s="31">
        <f>""</f>
      </c>
      <c r="M16" s="31">
        <f>"857166"</f>
      </c>
      <c r="N16" s="20" t="s">
        <v>20</v>
      </c>
      <c r="O16" s="0" t="s">
        <v>25</v>
      </c>
    </row>
    <row r="17">
      <c r="B17" s="30">
        <f>"11837"</f>
      </c>
      <c r="C17" s="10" t="s">
        <v>18</v>
      </c>
      <c r="D17" s="10" t="s">
        <v>19</v>
      </c>
      <c r="E17" s="30" t="s">
        <v>20</v>
      </c>
      <c r="F17" s="10" t="s">
        <v>21</v>
      </c>
      <c r="G17" s="10" t="s">
        <v>36</v>
      </c>
      <c r="H17" s="30">
        <f>"11837"</f>
      </c>
      <c r="I17" s="30">
        <f>"867162025886565"</f>
      </c>
      <c r="J17" s="23" t="s">
        <v>23</v>
      </c>
      <c r="K17" s="31">
        <f>"RF77040"</f>
      </c>
      <c r="L17" s="31">
        <f>""</f>
      </c>
      <c r="M17" s="31">
        <f>""</f>
      </c>
      <c r="N17" s="20" t="s">
        <v>20</v>
      </c>
      <c r="O17" s="0" t="s">
        <v>25</v>
      </c>
    </row>
    <row r="18">
      <c r="B18" s="30">
        <f>"12387"</f>
      </c>
      <c r="C18" s="10" t="s">
        <v>34</v>
      </c>
      <c r="D18" s="10" t="s">
        <v>29</v>
      </c>
      <c r="E18" s="30" t="s">
        <v>20</v>
      </c>
      <c r="F18" s="10" t="s">
        <v>21</v>
      </c>
      <c r="G18" s="10" t="s">
        <v>20</v>
      </c>
      <c r="H18" s="30">
        <f>"12387"</f>
      </c>
      <c r="I18" s="30">
        <f>"867162025875022"</f>
      </c>
      <c r="J18" s="23" t="s">
        <v>37</v>
      </c>
      <c r="K18" s="31">
        <f>"LA85787"</f>
      </c>
      <c r="L18" s="31">
        <f>""</f>
      </c>
      <c r="M18" s="31">
        <f>""</f>
      </c>
      <c r="N18" s="20" t="s">
        <v>20</v>
      </c>
      <c r="O18" s="0" t="s">
        <v>25</v>
      </c>
    </row>
    <row r="19">
      <c r="B19" s="30">
        <f>"12399"</f>
      </c>
      <c r="C19" s="10" t="s">
        <v>38</v>
      </c>
      <c r="D19" s="10" t="s">
        <v>29</v>
      </c>
      <c r="E19" s="30" t="s">
        <v>20</v>
      </c>
      <c r="F19" s="10" t="s">
        <v>21</v>
      </c>
      <c r="G19" s="10" t="s">
        <v>20</v>
      </c>
      <c r="H19" s="30">
        <f>"12399"</f>
      </c>
      <c r="I19" s="30">
        <f>"867162025871690"</f>
      </c>
      <c r="J19" s="23" t="s">
        <v>37</v>
      </c>
      <c r="K19" s="31">
        <f>"LA91709"</f>
      </c>
      <c r="L19" s="31">
        <f>""</f>
      </c>
      <c r="M19" s="31">
        <f>""</f>
      </c>
      <c r="N19" s="20" t="s">
        <v>20</v>
      </c>
      <c r="O19" s="0" t="s">
        <v>25</v>
      </c>
    </row>
    <row r="20">
      <c r="B20" s="30">
        <f>"12408"</f>
      </c>
      <c r="C20" s="10" t="s">
        <v>38</v>
      </c>
      <c r="D20" s="10" t="s">
        <v>29</v>
      </c>
      <c r="E20" s="30" t="s">
        <v>20</v>
      </c>
      <c r="F20" s="10" t="s">
        <v>21</v>
      </c>
      <c r="G20" s="10" t="s">
        <v>20</v>
      </c>
      <c r="H20" s="30">
        <f>"12408"</f>
      </c>
      <c r="I20" s="30">
        <f>"867162025868621"</f>
      </c>
      <c r="J20" s="23" t="s">
        <v>37</v>
      </c>
      <c r="K20" s="31">
        <f>"LA97033"</f>
      </c>
      <c r="L20" s="31">
        <f>""</f>
      </c>
      <c r="M20" s="31">
        <f>""</f>
      </c>
      <c r="N20" s="20" t="s">
        <v>20</v>
      </c>
      <c r="O20" s="0" t="s">
        <v>25</v>
      </c>
    </row>
    <row r="21">
      <c r="B21" s="30">
        <f>"12455"</f>
      </c>
      <c r="C21" s="10" t="s">
        <v>28</v>
      </c>
      <c r="D21" s="10" t="s">
        <v>29</v>
      </c>
      <c r="E21" s="30" t="s">
        <v>20</v>
      </c>
      <c r="F21" s="10" t="s">
        <v>21</v>
      </c>
      <c r="G21" s="10" t="s">
        <v>20</v>
      </c>
      <c r="H21" s="30">
        <f>"12455"</f>
      </c>
      <c r="I21" s="30">
        <f>"867162025876061"</f>
      </c>
      <c r="J21" s="23" t="s">
        <v>37</v>
      </c>
      <c r="K21" s="31">
        <f>"LA97037"</f>
      </c>
      <c r="L21" s="31">
        <f>""</f>
      </c>
      <c r="M21" s="31">
        <f>""</f>
      </c>
      <c r="N21" s="20" t="s">
        <v>20</v>
      </c>
      <c r="O21" s="0" t="s">
        <v>25</v>
      </c>
    </row>
    <row r="22">
      <c r="B22" s="30">
        <f>"5930"</f>
      </c>
      <c r="C22" s="10" t="s">
        <v>26</v>
      </c>
      <c r="D22" s="10" t="s">
        <v>39</v>
      </c>
      <c r="E22" s="30" t="s">
        <v>20</v>
      </c>
      <c r="F22" s="10" t="s">
        <v>21</v>
      </c>
      <c r="G22" s="10" t="s">
        <v>20</v>
      </c>
      <c r="H22" s="30">
        <f>"5930"</f>
      </c>
      <c r="I22" s="30">
        <f>"867162025869405"</f>
      </c>
      <c r="J22" s="23" t="s">
        <v>40</v>
      </c>
      <c r="K22" s="31">
        <f>"3HU5903"</f>
      </c>
      <c r="L22" s="31">
        <f>""</f>
      </c>
      <c r="M22" s="31">
        <f>""</f>
      </c>
      <c r="N22" s="20" t="s">
        <v>20</v>
      </c>
      <c r="O22" s="0" t="s">
        <v>25</v>
      </c>
    </row>
    <row r="23">
      <c r="B23" s="30">
        <f>"7594"</f>
      </c>
      <c r="C23" s="10" t="s">
        <v>26</v>
      </c>
      <c r="D23" s="10" t="s">
        <v>39</v>
      </c>
      <c r="E23" s="30" t="s">
        <v>20</v>
      </c>
      <c r="F23" s="10" t="s">
        <v>21</v>
      </c>
      <c r="G23" s="10" t="s">
        <v>20</v>
      </c>
      <c r="H23" s="30">
        <f>"7594"</f>
      </c>
      <c r="I23" s="30">
        <f>"867162025871245"</f>
      </c>
      <c r="J23" s="23" t="s">
        <v>40</v>
      </c>
      <c r="K23" s="31">
        <f>"6NN6032"</f>
      </c>
      <c r="L23" s="31">
        <f>""</f>
      </c>
      <c r="M23" s="31">
        <f>""</f>
      </c>
      <c r="N23" s="20" t="s">
        <v>20</v>
      </c>
      <c r="O23" s="0" t="s">
        <v>25</v>
      </c>
    </row>
    <row r="24">
      <c r="B24" s="30">
        <f>"8092"</f>
      </c>
      <c r="C24" s="10" t="s">
        <v>34</v>
      </c>
      <c r="D24" s="10" t="s">
        <v>29</v>
      </c>
      <c r="E24" s="30" t="s">
        <v>20</v>
      </c>
      <c r="F24" s="10" t="s">
        <v>21</v>
      </c>
      <c r="G24" s="10" t="s">
        <v>20</v>
      </c>
      <c r="H24" s="30">
        <f>"8092"</f>
      </c>
      <c r="I24" s="30">
        <f>"867162025882333"</f>
      </c>
      <c r="J24" s="23" t="s">
        <v>37</v>
      </c>
      <c r="K24" s="31">
        <f>"KY17916"</f>
      </c>
      <c r="L24" s="31">
        <f>""</f>
      </c>
      <c r="M24" s="31">
        <f>""</f>
      </c>
      <c r="N24" s="20" t="s">
        <v>20</v>
      </c>
      <c r="O24" s="0" t="s">
        <v>25</v>
      </c>
    </row>
    <row r="25">
      <c r="B25" s="30">
        <f>"9225"</f>
      </c>
      <c r="C25" s="10" t="s">
        <v>41</v>
      </c>
      <c r="D25" s="10" t="s">
        <v>29</v>
      </c>
      <c r="E25" s="30" t="s">
        <v>20</v>
      </c>
      <c r="F25" s="10" t="s">
        <v>21</v>
      </c>
      <c r="G25" s="10" t="s">
        <v>20</v>
      </c>
      <c r="H25" s="30">
        <f>"9225"</f>
      </c>
      <c r="I25" s="30">
        <f>"867162025881541"</f>
      </c>
      <c r="J25" s="23" t="s">
        <v>37</v>
      </c>
      <c r="K25" s="31">
        <f>"KY63218"</f>
      </c>
      <c r="L25" s="31">
        <f>""</f>
      </c>
      <c r="M25" s="31">
        <f>""</f>
      </c>
      <c r="N25" s="20" t="s">
        <v>20</v>
      </c>
      <c r="O25" s="0" t="s">
        <v>25</v>
      </c>
    </row>
    <row r="26">
      <c r="B26" s="30">
        <f>"9734"</f>
      </c>
      <c r="C26" s="10" t="s">
        <v>26</v>
      </c>
      <c r="D26" s="10" t="s">
        <v>19</v>
      </c>
      <c r="E26" s="30" t="s">
        <v>20</v>
      </c>
      <c r="F26" s="10" t="s">
        <v>21</v>
      </c>
      <c r="G26" s="10" t="s">
        <v>42</v>
      </c>
      <c r="H26" s="30">
        <f>"9734"</f>
      </c>
      <c r="I26" s="30">
        <f>"867162025896044"</f>
      </c>
      <c r="J26" s="23" t="s">
        <v>23</v>
      </c>
      <c r="K26" s="31">
        <f>"KY79991"</f>
      </c>
      <c r="L26" s="31">
        <f>""</f>
      </c>
      <c r="M26" s="31">
        <f>""</f>
      </c>
      <c r="N26" s="20" t="s">
        <v>20</v>
      </c>
      <c r="O26" s="0" t="s">
        <v>25</v>
      </c>
    </row>
    <row r="27">
      <c r="B27" s="30">
        <f>"9846"</f>
      </c>
      <c r="C27" s="10" t="s">
        <v>34</v>
      </c>
      <c r="D27" s="10" t="s">
        <v>29</v>
      </c>
      <c r="E27" s="30" t="s">
        <v>20</v>
      </c>
      <c r="F27" s="10" t="s">
        <v>21</v>
      </c>
      <c r="G27" s="10" t="s">
        <v>20</v>
      </c>
      <c r="H27" s="30">
        <f>"9846"</f>
      </c>
      <c r="I27" s="30">
        <f>"867162025883919"</f>
      </c>
      <c r="J27" s="23" t="s">
        <v>37</v>
      </c>
      <c r="K27" s="31">
        <f>"KZ48516"</f>
      </c>
      <c r="L27" s="31">
        <f>""</f>
      </c>
      <c r="M27" s="31">
        <f>""</f>
      </c>
      <c r="N27" s="20" t="s">
        <v>20</v>
      </c>
      <c r="O27" s="0" t="s">
        <v>25</v>
      </c>
    </row>
    <row r="28">
      <c r="B28" s="32">
        <f>"9969"</f>
      </c>
      <c r="C28" s="19" t="s">
        <v>34</v>
      </c>
      <c r="D28" s="19" t="s">
        <v>29</v>
      </c>
      <c r="E28" s="32" t="s">
        <v>20</v>
      </c>
      <c r="F28" s="19" t="s">
        <v>21</v>
      </c>
      <c r="G28" s="19" t="s">
        <v>20</v>
      </c>
      <c r="H28" s="32">
        <f>"9969"</f>
      </c>
      <c r="I28" s="32">
        <f>"867162025878604"</f>
      </c>
      <c r="J28" s="24" t="s">
        <v>37</v>
      </c>
      <c r="K28" s="33">
        <f>"KZ08526"</f>
      </c>
      <c r="L28" s="33">
        <f>""</f>
      </c>
      <c r="M28" s="33">
        <f>""</f>
      </c>
      <c r="N28" s="21" t="s">
        <v>20</v>
      </c>
      <c r="O28" s="0" t="s">
        <v>25</v>
      </c>
    </row>
    <row r="29" ht="15.75"/>
    <row r="30">
      <c r="B30" s="11" t="s">
        <v>43</v>
      </c>
      <c r="C30" s="12">
        <f>COUNTA(B9:B28)</f>
        <v>2</v>
      </c>
    </row>
    <row r="34">
      <c r="D34" s="8"/>
    </row>
    <row r="35">
      <c r="A35" s="7"/>
    </row>
    <row r="36">
      <c r="D36" s="8"/>
    </row>
    <row r="38">
      <c r="C38" s="9"/>
    </row>
    <row r="42">
      <c r="I42" s="8"/>
      <c r="J42" s="8"/>
      <c r="K42" s="8"/>
      <c r="L42" s="8"/>
      <c r="M42" s="8"/>
    </row>
  </sheetData>
  <autoFilter ref="B8:N8" xr:uid="{00000000-0009-0000-0000-000000000000}"/>
  <mergeCells>
    <mergeCell ref="C2:D2"/>
    <mergeCell ref="C4:D4"/>
    <mergeCell ref="C5:D5"/>
    <mergeCell ref="C6:D6"/>
  </mergeCells>
  <conditionalFormatting sqref="E9">
    <cfRule priority="1" type="expression" dxfId="0">
      <formula>MOD(ROW(),1) = 0</formula>
    </cfRule>
  </conditionalFormatting>
  <conditionalFormatting sqref="E10">
    <cfRule priority="2" type="expression" dxfId="0">
      <formula>MOD(ROW(),1) = 0</formula>
    </cfRule>
  </conditionalFormatting>
  <conditionalFormatting sqref="E11">
    <cfRule priority="3" type="expression" dxfId="0">
      <formula>MOD(ROW(),1) = 0</formula>
    </cfRule>
  </conditionalFormatting>
  <conditionalFormatting sqref="E12">
    <cfRule priority="4" type="expression" dxfId="0">
      <formula>MOD(ROW(),1) = 0</formula>
    </cfRule>
  </conditionalFormatting>
  <conditionalFormatting sqref="E13">
    <cfRule priority="5" type="expression" dxfId="0">
      <formula>MOD(ROW(),1) = 0</formula>
    </cfRule>
  </conditionalFormatting>
  <conditionalFormatting sqref="E14">
    <cfRule priority="6" type="expression" dxfId="0">
      <formula>MOD(ROW(),1) = 0</formula>
    </cfRule>
  </conditionalFormatting>
  <conditionalFormatting sqref="E15">
    <cfRule priority="7" type="expression" dxfId="0">
      <formula>MOD(ROW(),1) = 0</formula>
    </cfRule>
  </conditionalFormatting>
  <conditionalFormatting sqref="E16">
    <cfRule priority="8" type="expression" dxfId="0">
      <formula>MOD(ROW(),1) = 0</formula>
    </cfRule>
  </conditionalFormatting>
  <conditionalFormatting sqref="E17">
    <cfRule priority="9" type="expression" dxfId="0">
      <formula>MOD(ROW(),1) = 0</formula>
    </cfRule>
  </conditionalFormatting>
  <conditionalFormatting sqref="E18">
    <cfRule priority="10" type="expression" dxfId="0">
      <formula>MOD(ROW(),1) = 0</formula>
    </cfRule>
  </conditionalFormatting>
  <conditionalFormatting sqref="E19">
    <cfRule priority="11" type="expression" dxfId="0">
      <formula>MOD(ROW(),1) = 0</formula>
    </cfRule>
  </conditionalFormatting>
  <conditionalFormatting sqref="E20">
    <cfRule priority="12" type="expression" dxfId="0">
      <formula>MOD(ROW(),1) = 0</formula>
    </cfRule>
  </conditionalFormatting>
  <conditionalFormatting sqref="E21">
    <cfRule priority="13" type="expression" dxfId="0">
      <formula>MOD(ROW(),1) = 0</formula>
    </cfRule>
  </conditionalFormatting>
  <conditionalFormatting sqref="E22">
    <cfRule priority="14" type="expression" dxfId="0">
      <formula>MOD(ROW(),1) = 0</formula>
    </cfRule>
  </conditionalFormatting>
  <conditionalFormatting sqref="E23">
    <cfRule priority="15" type="expression" dxfId="0">
      <formula>MOD(ROW(),1) = 0</formula>
    </cfRule>
  </conditionalFormatting>
  <conditionalFormatting sqref="E24">
    <cfRule priority="16" type="expression" dxfId="0">
      <formula>MOD(ROW(),1) = 0</formula>
    </cfRule>
  </conditionalFormatting>
  <conditionalFormatting sqref="E25">
    <cfRule priority="17" type="expression" dxfId="0">
      <formula>MOD(ROW(),1) = 0</formula>
    </cfRule>
  </conditionalFormatting>
  <conditionalFormatting sqref="E26">
    <cfRule priority="18" type="expression" dxfId="0">
      <formula>MOD(ROW(),1) = 0</formula>
    </cfRule>
  </conditionalFormatting>
  <conditionalFormatting sqref="E27">
    <cfRule priority="19" type="expression" dxfId="0">
      <formula>MOD(ROW(),1) = 0</formula>
    </cfRule>
  </conditionalFormatting>
  <conditionalFormatting sqref="E28">
    <cfRule priority="20" type="expression" dxfId="0">
      <formula>MOD(ROW(),1) = 0</formula>
    </cfRule>
  </conditionalFormatting>
  <conditionalFormatting sqref="B9:N28">
    <cfRule priority="21" type="expression" dxfId="1">
      <formula>MOD(ROW(),2) &gt;= 1</formula>
    </cfRule>
    <cfRule priority="22" type="expression" dxfId="2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Unidades</vt:lpstr>
    </vt:vector>
  </TitlesOfParts>
  <Company>TitanXCloud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https://static1.titanxcloud.com/</dc:creator>
  <cp:lastModifiedBy>backend</cp:lastModifiedBy>
  <dcterms:created xsi:type="dcterms:W3CDTF">2011-08-05T17:03:31Z</dcterms:created>
  <dcterms:modified xsi:type="dcterms:W3CDTF">2022-06-03T22:26:38Z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