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<sst xmlns="http://schemas.openxmlformats.org/spreadsheetml/2006/main" count="77" uniqueCount="77">
  <si>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</si>
  <si>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</si>
  <si>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</si>
  <si>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</si>
  <si>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</si>
  <si>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</si>
  <si>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</si>
  <si>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</si>
  <si>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</si>
  <si>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</si>
  <si>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</si>
  <si>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</si>
  <si>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</si>
  <si>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</si>
  <si>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</si>
  <si>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</si>
  <si>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</si>
  <si>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</si>
  <si>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</si>
  <si>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</si>
  <si>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</si>
  <si>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</si>
  <si>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</si>
  <si>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</si>
  <si>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</si>
  <si>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</si>
  <si>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</si>
  <si>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</si>
  <si>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</si>
  <si>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</si>
  <si>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</si>
  <si>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</si>
  <si>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</si>
  <si>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</si>
  <si>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</si>
  <si>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</si>
  <si>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18</t>
  </si>
  <si>
    <t>5550717374</t>
  </si>
  <si>
    <t>NT1000 STD</t>
  </si>
  <si>
    <t>3N1CN7AD5KL876600</t>
  </si>
  <si>
    <t>SCC197A</t>
  </si>
  <si>
    <t/>
  </si>
  <si>
    <t>2019</t>
  </si>
  <si>
    <t>Nissan</t>
  </si>
  <si>
    <t>General</t>
  </si>
  <si>
    <t>No</t>
  </si>
  <si>
    <t>0</t>
  </si>
  <si>
    <t xml:space="preserve"> 200.68.158.244</t>
  </si>
  <si>
    <t xml:space="preserve"> 192.168.45.2</t>
  </si>
  <si>
    <t xml:space="preserve"> 26374</t>
  </si>
  <si>
    <t xml:space="preserve"> 56016</t>
  </si>
  <si>
    <t xml:space="preserve"> </t>
  </si>
  <si>
    <t>22</t>
  </si>
  <si>
    <t>865609023973599</t>
  </si>
  <si>
    <t>N6AD35C9JK833817</t>
  </si>
  <si>
    <t>RKS15700</t>
  </si>
  <si>
    <t xml:space="preserve"> 3831</t>
  </si>
  <si>
    <t>21</t>
  </si>
  <si>
    <t>5550717323</t>
  </si>
  <si>
    <t>3N1CN7AD6KL867484</t>
  </si>
  <si>
    <t>SBT350A</t>
  </si>
  <si>
    <t xml:space="preserve"> 200.68.158.245</t>
  </si>
  <si>
    <t xml:space="preserve"> 24378</t>
  </si>
  <si>
    <t>28</t>
  </si>
  <si>
    <t>4G05NO</t>
  </si>
  <si>
    <t>SCC197-A</t>
  </si>
  <si>
    <t xml:space="preserve"> 200.68.158.243</t>
  </si>
  <si>
    <t xml:space="preserve"> 25627</t>
  </si>
  <si>
    <t xml:space="preserve"> 56028</t>
  </si>
  <si>
    <t>30</t>
  </si>
  <si>
    <t>5550717271</t>
  </si>
  <si>
    <t>RKS 15700</t>
  </si>
  <si>
    <t xml:space="preserve"> 7585</t>
  </si>
  <si>
    <t>29</t>
  </si>
  <si>
    <t>SC-01 Nuevo</t>
  </si>
  <si>
    <t xml:space="preserve"> 31665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</si>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</sst>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4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"17"</f>
      </c>
      <c r="C7" s="17" t="s">
        <v>36</v>
      </c>
      <c r="D7" s="25">
        <f>"865609023962642"</f>
      </c>
      <c r="E7" s="25">
        <f>"SC-02"</f>
      </c>
      <c r="F7" s="25">
        <f>"Desarrollo cultural San Nicolas"</f>
      </c>
      <c r="G7" s="25">
        <f>"865609023962642"</f>
      </c>
      <c r="H7" s="25">
        <f>"865609023962642"</f>
      </c>
      <c r="I7" s="25">
        <f>"8952020023190749129"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=DATE(2024,10,10)</f>
      </c>
      <c r="S7" s="27">
        <f>=DATE(1900,1,0) + TIME(10,11,00)</f>
      </c>
      <c r="T7" s="26">
        <f>=DATE(2024,08,23)</f>
      </c>
      <c r="U7" s="28">
        <f>=DATE(1900,1,0) + TIME(15,14,00)</f>
      </c>
      <c r="V7" s="29">
        <f>=DATE(2024,08,23)</f>
      </c>
      <c r="W7" s="28">
        <f>=DATE(1900,1,0) + TIME(11,22,00)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"18"</f>
      </c>
      <c r="C8" s="17" t="s">
        <v>52</v>
      </c>
      <c r="D8" s="25">
        <f>"865609023973599"</f>
      </c>
      <c r="E8" s="25">
        <f>"SC-03"</f>
      </c>
      <c r="F8" s="25">
        <f>"Desarrollo cultural San Nicolas"</f>
      </c>
      <c r="G8" s="25">
        <f>"865609023973599"</f>
      </c>
      <c r="H8" s="25">
        <f>"865609023973599"</f>
      </c>
      <c r="I8" s="25">
        <f>""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=DATE(2024,10,10)</f>
      </c>
      <c r="S8" s="27">
        <f>=DATE(1900,1,0) + TIME(10,48,00)</f>
      </c>
      <c r="T8" s="26">
        <f>=DATE(2024,08,23)</f>
      </c>
      <c r="U8" s="28">
        <f>=DATE(1900,1,0) + TIME(15,45,00)</f>
      </c>
      <c r="V8" s="29">
        <f>=DATE(2024,08,23)</f>
      </c>
      <c r="W8" s="28">
        <f>=DATE(1900,1,0) + TIME(15,29,00)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47</v>
      </c>
      <c r="AG8" s="18" t="s">
        <v>48</v>
      </c>
      <c r="AH8" s="18" t="s">
        <v>56</v>
      </c>
      <c r="AI8" s="19" t="s">
        <v>50</v>
      </c>
      <c r="AJ8" s="0" t="s">
        <v>51</v>
      </c>
    </row>
    <row r="9">
      <c r="A9" s="1"/>
      <c r="B9" s="25">
        <f>"19"</f>
      </c>
      <c r="C9" s="17" t="s">
        <v>57</v>
      </c>
      <c r="D9" s="25">
        <f>"865609023965595"</f>
      </c>
      <c r="E9" s="25">
        <f>"SC-01"</f>
      </c>
      <c r="F9" s="25">
        <f>"Desarrollo cultural San Nicolas"</f>
      </c>
      <c r="G9" s="25">
        <f>"865609023965595"</f>
      </c>
      <c r="H9" s="25">
        <f>"865609023965595"</f>
      </c>
      <c r="I9" s="25">
        <f>"8952020023190749533"</f>
      </c>
      <c r="J9" s="17" t="s">
        <v>58</v>
      </c>
      <c r="K9" s="17" t="s">
        <v>38</v>
      </c>
      <c r="L9" s="17" t="s">
        <v>59</v>
      </c>
      <c r="M9" s="17" t="s">
        <v>59</v>
      </c>
      <c r="N9" s="17" t="s">
        <v>60</v>
      </c>
      <c r="O9" s="17" t="s">
        <v>41</v>
      </c>
      <c r="P9" s="17" t="s">
        <v>42</v>
      </c>
      <c r="Q9" s="17" t="s">
        <v>43</v>
      </c>
      <c r="R9" s="26">
        <f>=DATE(2024,10,10)</f>
      </c>
      <c r="S9" s="27">
        <f>=DATE(1900,1,0) + TIME(13,05,00)</f>
      </c>
      <c r="T9" s="26">
        <f>=DATE(2024,08,23)</f>
      </c>
      <c r="U9" s="28">
        <f>=DATE(1900,1,0) + TIME(15,40,00)</f>
      </c>
      <c r="V9" s="29">
        <f>=DATE(2024,08,23)</f>
      </c>
      <c r="W9" s="28">
        <f>=DATE(1900,1,0) + TIME(15,30,00)</f>
      </c>
      <c r="X9" s="18" t="s">
        <v>44</v>
      </c>
      <c r="Y9" s="18" t="s">
        <v>45</v>
      </c>
      <c r="Z9" s="18" t="s">
        <v>45</v>
      </c>
      <c r="AA9" s="18" t="s">
        <v>46</v>
      </c>
      <c r="AB9" s="18" t="s">
        <v>46</v>
      </c>
      <c r="AC9" s="18" t="s">
        <v>46</v>
      </c>
      <c r="AD9" s="18" t="s">
        <v>46</v>
      </c>
      <c r="AE9" s="18" t="s">
        <v>46</v>
      </c>
      <c r="AF9" s="18" t="s">
        <v>61</v>
      </c>
      <c r="AG9" s="18" t="s">
        <v>48</v>
      </c>
      <c r="AH9" s="18" t="s">
        <v>62</v>
      </c>
      <c r="AI9" s="19" t="s">
        <v>50</v>
      </c>
      <c r="AJ9" s="0" t="s">
        <v>51</v>
      </c>
    </row>
    <row r="10">
      <c r="A10" s="1"/>
      <c r="B10" s="25">
        <f>"22"</f>
      </c>
      <c r="C10" s="17" t="s">
        <v>63</v>
      </c>
      <c r="D10" s="25">
        <f>"865293069975030"</f>
      </c>
      <c r="E10" s="25">
        <f>"SC-02 Nuevo"</f>
      </c>
      <c r="F10" s="25">
        <f>"Desarrollo cultural San Nicolas"</f>
      </c>
      <c r="G10" s="25">
        <f>"865293069975030"</f>
      </c>
      <c r="H10" s="25">
        <f>"865293069975030"</f>
      </c>
      <c r="I10" s="25">
        <f>"5550717374"</f>
      </c>
      <c r="J10" s="17" t="s">
        <v>37</v>
      </c>
      <c r="K10" s="17" t="s">
        <v>64</v>
      </c>
      <c r="L10" s="17" t="s">
        <v>39</v>
      </c>
      <c r="M10" s="17" t="s">
        <v>39</v>
      </c>
      <c r="N10" s="17" t="s">
        <v>65</v>
      </c>
      <c r="O10" s="17" t="s">
        <v>41</v>
      </c>
      <c r="P10" s="17" t="s">
        <v>42</v>
      </c>
      <c r="Q10" s="17" t="s">
        <v>43</v>
      </c>
      <c r="R10" s="26">
        <f>=DATE(2024,10,21)</f>
      </c>
      <c r="S10" s="27">
        <f>=DATE(1900,1,0) + TIME(12,27,00)</f>
      </c>
      <c r="T10" s="26">
        <f>=DATE(2024,10,10)</f>
      </c>
      <c r="U10" s="28">
        <f>=DATE(1900,1,0) + TIME(17,54,00)</f>
      </c>
      <c r="V10" s="29">
        <f>=DATE(2024,10,10)</f>
      </c>
      <c r="W10" s="28">
        <f>=DATE(1900,1,0) + TIME(11,03,00)</f>
      </c>
      <c r="X10" s="18" t="s">
        <v>44</v>
      </c>
      <c r="Y10" s="18" t="s">
        <v>45</v>
      </c>
      <c r="Z10" s="18" t="s">
        <v>45</v>
      </c>
      <c r="AA10" s="18" t="s">
        <v>46</v>
      </c>
      <c r="AB10" s="18" t="s">
        <v>46</v>
      </c>
      <c r="AC10" s="18" t="s">
        <v>46</v>
      </c>
      <c r="AD10" s="18" t="s">
        <v>46</v>
      </c>
      <c r="AE10" s="18" t="s">
        <v>46</v>
      </c>
      <c r="AF10" s="18" t="s">
        <v>66</v>
      </c>
      <c r="AG10" s="18" t="s">
        <v>48</v>
      </c>
      <c r="AH10" s="18" t="s">
        <v>67</v>
      </c>
      <c r="AI10" s="19" t="s">
        <v>68</v>
      </c>
      <c r="AJ10" s="0" t="s">
        <v>51</v>
      </c>
    </row>
    <row r="11">
      <c r="A11" s="1"/>
      <c r="B11" s="25">
        <f>"23"</f>
      </c>
      <c r="C11" s="17" t="s">
        <v>69</v>
      </c>
      <c r="D11" s="25">
        <f>"865293069985245"</f>
      </c>
      <c r="E11" s="25">
        <f>"SC-03 NUevo"</f>
      </c>
      <c r="F11" s="25">
        <f>"Desarrollo cultural San Nicolas"</f>
      </c>
      <c r="G11" s="25">
        <f>"865293069985245"</f>
      </c>
      <c r="H11" s="25">
        <f>"865293069985245"</f>
      </c>
      <c r="I11" s="25">
        <f>"8952020023190749145"</f>
      </c>
      <c r="J11" s="17" t="s">
        <v>70</v>
      </c>
      <c r="K11" s="17" t="s">
        <v>64</v>
      </c>
      <c r="L11" s="17" t="s">
        <v>54</v>
      </c>
      <c r="M11" s="17" t="s">
        <v>54</v>
      </c>
      <c r="N11" s="17" t="s">
        <v>71</v>
      </c>
      <c r="O11" s="17" t="s">
        <v>41</v>
      </c>
      <c r="P11" s="17" t="s">
        <v>42</v>
      </c>
      <c r="Q11" s="17" t="s">
        <v>43</v>
      </c>
      <c r="R11" s="26">
        <f>=DATE(2024,10,21)</f>
      </c>
      <c r="S11" s="27">
        <f>=DATE(1900,1,0) + TIME(12,30,00)</f>
      </c>
      <c r="T11" s="26">
        <f>=DATE(2024,10,11)</f>
      </c>
      <c r="U11" s="28">
        <f>=DATE(1900,1,0) + TIME(11,24,00)</f>
      </c>
      <c r="V11" s="29">
        <f>=DATE(2024,10,10)</f>
      </c>
      <c r="W11" s="28">
        <f>=DATE(1900,1,0) + TIME(11,30,00)</f>
      </c>
      <c r="X11" s="18" t="s">
        <v>44</v>
      </c>
      <c r="Y11" s="18" t="s">
        <v>45</v>
      </c>
      <c r="Z11" s="18" t="s">
        <v>45</v>
      </c>
      <c r="AA11" s="18" t="s">
        <v>46</v>
      </c>
      <c r="AB11" s="18" t="s">
        <v>46</v>
      </c>
      <c r="AC11" s="18" t="s">
        <v>46</v>
      </c>
      <c r="AD11" s="18" t="s">
        <v>46</v>
      </c>
      <c r="AE11" s="18" t="s">
        <v>46</v>
      </c>
      <c r="AF11" s="18" t="s">
        <v>66</v>
      </c>
      <c r="AG11" s="18" t="s">
        <v>48</v>
      </c>
      <c r="AH11" s="18" t="s">
        <v>72</v>
      </c>
      <c r="AI11" s="19" t="s">
        <v>68</v>
      </c>
      <c r="AJ11" s="0" t="s">
        <v>51</v>
      </c>
    </row>
    <row r="12">
      <c r="A12" s="1"/>
      <c r="B12" s="30">
        <f>"24"</f>
      </c>
      <c r="C12" s="20" t="s">
        <v>73</v>
      </c>
      <c r="D12" s="30">
        <f>"865293069975063"</f>
      </c>
      <c r="E12" s="30">
        <f>"SC-01 Nuevo"</f>
      </c>
      <c r="F12" s="30">
        <f>"Desarrollo cultural San Nicolas"</f>
      </c>
      <c r="G12" s="30">
        <f>"865293069975063"</f>
      </c>
      <c r="H12" s="30">
        <f>"865293069975063"</f>
      </c>
      <c r="I12" s="30">
        <f>"8952020023190749533"</f>
      </c>
      <c r="J12" s="20" t="s">
        <v>58</v>
      </c>
      <c r="K12" s="20" t="s">
        <v>64</v>
      </c>
      <c r="L12" s="20" t="s">
        <v>59</v>
      </c>
      <c r="M12" s="20" t="s">
        <v>59</v>
      </c>
      <c r="N12" s="20" t="s">
        <v>74</v>
      </c>
      <c r="O12" s="20" t="s">
        <v>41</v>
      </c>
      <c r="P12" s="20" t="s">
        <v>42</v>
      </c>
      <c r="Q12" s="20" t="s">
        <v>43</v>
      </c>
      <c r="R12" s="31">
        <f>=DATE(2024,10,21)</f>
      </c>
      <c r="S12" s="32">
        <f>=DATE(1900,1,0) + TIME(10,58,00)</f>
      </c>
      <c r="T12" s="31">
        <f>=DATE(2024,10,10)</f>
      </c>
      <c r="U12" s="33">
        <f>=DATE(1900,1,0) + TIME(18,07,00)</f>
      </c>
      <c r="V12" s="34">
        <f>=DATE(2024,10,10)</f>
      </c>
      <c r="W12" s="33">
        <f>=DATE(1900,1,0) + TIME(13,30,00)</f>
      </c>
      <c r="X12" s="21" t="s">
        <v>44</v>
      </c>
      <c r="Y12" s="21" t="s">
        <v>45</v>
      </c>
      <c r="Z12" s="21" t="s">
        <v>45</v>
      </c>
      <c r="AA12" s="21" t="s">
        <v>46</v>
      </c>
      <c r="AB12" s="21" t="s">
        <v>46</v>
      </c>
      <c r="AC12" s="21" t="s">
        <v>46</v>
      </c>
      <c r="AD12" s="21" t="s">
        <v>46</v>
      </c>
      <c r="AE12" s="21" t="s">
        <v>46</v>
      </c>
      <c r="AF12" s="21" t="s">
        <v>47</v>
      </c>
      <c r="AG12" s="21" t="s">
        <v>48</v>
      </c>
      <c r="AH12" s="21" t="s">
        <v>75</v>
      </c>
      <c r="AI12" s="22" t="s">
        <v>68</v>
      </c>
      <c r="AJ12" s="0" t="s">
        <v>51</v>
      </c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3" t="s">
        <v>76</v>
      </c>
      <c r="C14" s="24">
        <f>COUNTA(B7:B12)</f>
        <v>0</v>
      </c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ht="15.75" customHeight="1">
      <c r="A1002" s="1"/>
      <c r="B1002" s="2"/>
      <c r="C1002" s="2"/>
      <c r="D1002" s="3"/>
      <c r="E1002" s="3"/>
      <c r="F1002" s="3"/>
      <c r="G1002" s="3"/>
      <c r="H1002" s="1"/>
      <c r="I1002" s="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ht="15.75" customHeight="1">
      <c r="A1003" s="1"/>
      <c r="B1003" s="2"/>
      <c r="C1003" s="2"/>
      <c r="D1003" s="3"/>
      <c r="E1003" s="3"/>
      <c r="F1003" s="3"/>
      <c r="G1003" s="3"/>
      <c r="H1003" s="1"/>
      <c r="I1003" s="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ht="15.75" customHeight="1">
      <c r="A1004" s="1"/>
      <c r="B1004" s="2"/>
      <c r="C1004" s="2"/>
      <c r="D1004" s="3"/>
      <c r="E1004" s="3"/>
      <c r="F1004" s="3"/>
      <c r="G1004" s="3"/>
      <c r="H1004" s="1"/>
      <c r="I1004" s="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</sheetData>
  <autoFilter ref="$B$6:$AI$6"/>
  <mergeCells>
    <mergeCell ref="C2:D2"/>
    <mergeCell ref="C4:D4"/>
  </mergeCells>
  <conditionalFormatting sqref="B7:AI12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